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07-2025\"/>
    </mc:Choice>
  </mc:AlternateContent>
  <xr:revisionPtr revIDLastSave="0" documentId="13_ncr:1_{6AE6FDD3-D8E0-4B17-9B24-9EFAB541F390}" xr6:coauthVersionLast="47" xr6:coauthVersionMax="47" xr10:uidLastSave="{00000000-0000-0000-0000-000000000000}"/>
  <bookViews>
    <workbookView xWindow="20370" yWindow="-120" windowWidth="29040" windowHeight="15840" activeTab="6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<sst xmlns="http://schemas.openxmlformats.org/spreadsheetml/2006/main" count="7913" uniqueCount="1442">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</sst>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627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v>73589.5</v>
      </c>
      <c r="F29" s="72" t="s">
        <v>9</v>
      </c>
      <c r="G29" s="28" t="s">
        <v>39</v>
      </c>
    </row>
    <row r="30" spans="1:9" x14ac:dyDescent="0.2">
      <c r="A30" s="80"/>
      <c r="B30" s="81"/>
      <c r="C30" s="80"/>
      <c r="D30" s="81"/>
      <c r="E30" s="8">
        <f>78385.62+187282.53+90000</f>
        <v>355668.15</v>
      </c>
      <c r="F30" s="81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v>26168.85</v>
      </c>
      <c r="F31" s="73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2275.29</v>
      </c>
      <c r="F34" s="72" t="s">
        <v>9</v>
      </c>
      <c r="G34" s="28" t="s">
        <v>44</v>
      </c>
    </row>
    <row r="35" spans="1:9" x14ac:dyDescent="0.2">
      <c r="A35" s="80"/>
      <c r="B35" s="81"/>
      <c r="C35" s="80"/>
      <c r="D35" s="81"/>
      <c r="E35" s="8">
        <v>1026.19</v>
      </c>
      <c r="F35" s="81"/>
      <c r="G35" s="2" t="s">
        <v>45</v>
      </c>
      <c r="I35" s="13"/>
    </row>
    <row r="36" spans="1:9" x14ac:dyDescent="0.2">
      <c r="A36" s="80"/>
      <c r="B36" s="81"/>
      <c r="C36" s="80"/>
      <c r="D36" s="81"/>
      <c r="E36" s="8">
        <v>2199.2399999999998</v>
      </c>
      <c r="F36" s="81"/>
      <c r="G36" s="2" t="s">
        <v>46</v>
      </c>
    </row>
    <row r="37" spans="1:9" ht="12.75" thickBot="1" x14ac:dyDescent="0.25">
      <c r="A37" s="71"/>
      <c r="B37" s="73"/>
      <c r="C37" s="71"/>
      <c r="D37" s="73"/>
      <c r="E37" s="18">
        <v>1282.1199999999999</v>
      </c>
      <c r="F37" s="73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4">
        <v>24</v>
      </c>
      <c r="B39" s="77" t="s">
        <v>55</v>
      </c>
      <c r="C39" s="74">
        <v>11471889269</v>
      </c>
      <c r="D39" s="77" t="s">
        <v>56</v>
      </c>
      <c r="E39" s="16">
        <v>6089.81</v>
      </c>
      <c r="F39" s="75" t="s">
        <v>9</v>
      </c>
      <c r="G39" s="28" t="s">
        <v>41</v>
      </c>
    </row>
    <row r="40" spans="1:9" ht="12.75" thickBot="1" x14ac:dyDescent="0.25">
      <c r="A40" s="74"/>
      <c r="B40" s="77"/>
      <c r="C40" s="74"/>
      <c r="D40" s="77"/>
      <c r="E40" s="18">
        <f>21446.73+20000+4025+33667.35</f>
        <v>79139.079999999987</v>
      </c>
      <c r="F40" s="76"/>
      <c r="G40" s="29" t="s">
        <v>21</v>
      </c>
    </row>
    <row r="41" spans="1:9" ht="12.75" thickBot="1" x14ac:dyDescent="0.25">
      <c r="A41" s="74">
        <v>25</v>
      </c>
      <c r="B41" s="77" t="s">
        <v>57</v>
      </c>
      <c r="C41" s="74">
        <v>27759560625</v>
      </c>
      <c r="D41" s="78" t="s">
        <v>59</v>
      </c>
      <c r="E41" s="16">
        <v>6200.91</v>
      </c>
      <c r="F41" s="75" t="s">
        <v>9</v>
      </c>
      <c r="G41" s="28" t="s">
        <v>58</v>
      </c>
    </row>
    <row r="42" spans="1:9" ht="12.75" thickBot="1" x14ac:dyDescent="0.25">
      <c r="A42" s="74"/>
      <c r="B42" s="77"/>
      <c r="C42" s="74"/>
      <c r="D42" s="78"/>
      <c r="E42" s="15">
        <v>1314.48</v>
      </c>
      <c r="F42" s="79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0">
        <v>40</v>
      </c>
      <c r="B57" s="72" t="s">
        <v>91</v>
      </c>
      <c r="C57" s="70">
        <v>34976993601</v>
      </c>
      <c r="D57" s="72" t="s">
        <v>92</v>
      </c>
      <c r="E57" s="16">
        <v>449.45</v>
      </c>
      <c r="F57" s="72" t="s">
        <v>9</v>
      </c>
      <c r="G57" s="28" t="s">
        <v>90</v>
      </c>
    </row>
    <row r="58" spans="1:7" ht="12.75" thickBot="1" x14ac:dyDescent="0.25">
      <c r="A58" s="71"/>
      <c r="B58" s="73"/>
      <c r="C58" s="71"/>
      <c r="D58" s="73"/>
      <c r="E58" s="18">
        <v>762.11</v>
      </c>
      <c r="F58" s="73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0">
        <v>86</v>
      </c>
      <c r="B104" s="72" t="s">
        <v>143</v>
      </c>
      <c r="C104" s="70">
        <v>34421776805</v>
      </c>
      <c r="D104" s="72" t="s">
        <v>175</v>
      </c>
      <c r="E104" s="16">
        <f>252.5+1808.69</f>
        <v>2061.19</v>
      </c>
      <c r="F104" s="72" t="s">
        <v>9</v>
      </c>
      <c r="G104" s="28" t="s">
        <v>144</v>
      </c>
    </row>
    <row r="105" spans="1:9" ht="12.75" thickBot="1" x14ac:dyDescent="0.25">
      <c r="A105" s="71"/>
      <c r="B105" s="73"/>
      <c r="C105" s="71"/>
      <c r="D105" s="73"/>
      <c r="E105" s="18">
        <f>307.8+686.86+684.73</f>
        <v>1679.39</v>
      </c>
      <c r="F105" s="73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A104:A105"/>
    <mergeCell ref="B104:B105"/>
    <mergeCell ref="C104:C105"/>
    <mergeCell ref="D104:D105"/>
    <mergeCell ref="F104:F105"/>
    <mergeCell ref="A39:A40"/>
    <mergeCell ref="A41:A42"/>
    <mergeCell ref="A57:A58"/>
    <mergeCell ref="B34:B37"/>
    <mergeCell ref="A34:A37"/>
    <mergeCell ref="B39:B40"/>
    <mergeCell ref="B57:B58"/>
    <mergeCell ref="B41:B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686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11625</f>
        <v>11625</v>
      </c>
      <c r="F29" s="72" t="s">
        <v>9</v>
      </c>
      <c r="G29" s="28" t="s">
        <v>39</v>
      </c>
    </row>
    <row r="30" spans="1:9" x14ac:dyDescent="0.2">
      <c r="A30" s="80"/>
      <c r="B30" s="81"/>
      <c r="C30" s="80"/>
      <c r="D30" s="81"/>
      <c r="E30" s="8">
        <f>95585.57+2445.59+80000+277763.63</f>
        <v>455794.79000000004</v>
      </c>
      <c r="F30" s="81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f>2101.66+18432.15+15039.78</f>
        <v>35573.590000000004</v>
      </c>
      <c r="F31" s="73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3019.88</v>
      </c>
      <c r="F34" s="72" t="s">
        <v>9</v>
      </c>
      <c r="G34" s="28" t="s">
        <v>44</v>
      </c>
    </row>
    <row r="35" spans="1:9" x14ac:dyDescent="0.2">
      <c r="A35" s="80"/>
      <c r="B35" s="81"/>
      <c r="C35" s="80"/>
      <c r="D35" s="81"/>
      <c r="E35" s="8">
        <v>398.03</v>
      </c>
      <c r="F35" s="81"/>
      <c r="G35" s="2" t="s">
        <v>45</v>
      </c>
      <c r="I35" s="13"/>
    </row>
    <row r="36" spans="1:9" x14ac:dyDescent="0.2">
      <c r="A36" s="80"/>
      <c r="B36" s="81"/>
      <c r="C36" s="80"/>
      <c r="D36" s="81"/>
      <c r="E36" s="8">
        <v>18298.189999999999</v>
      </c>
      <c r="F36" s="81"/>
      <c r="G36" s="2" t="s">
        <v>694</v>
      </c>
      <c r="I36" s="13"/>
    </row>
    <row r="37" spans="1:9" x14ac:dyDescent="0.2">
      <c r="A37" s="80"/>
      <c r="B37" s="81"/>
      <c r="C37" s="80"/>
      <c r="D37" s="81"/>
      <c r="E37" s="8">
        <f>10937.5+3575.58</f>
        <v>14513.08</v>
      </c>
      <c r="F37" s="81"/>
      <c r="G37" s="2" t="s">
        <v>46</v>
      </c>
    </row>
    <row r="38" spans="1:9" ht="12.75" thickBot="1" x14ac:dyDescent="0.25">
      <c r="A38" s="71"/>
      <c r="B38" s="73"/>
      <c r="C38" s="71"/>
      <c r="D38" s="73"/>
      <c r="E38" s="18">
        <f>17</f>
        <v>17</v>
      </c>
      <c r="F38" s="73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0">
        <v>24</v>
      </c>
      <c r="B40" s="72" t="s">
        <v>55</v>
      </c>
      <c r="C40" s="70">
        <v>11471889269</v>
      </c>
      <c r="D40" s="72" t="s">
        <v>56</v>
      </c>
      <c r="E40" s="16">
        <f>800+5940.36</f>
        <v>6740.36</v>
      </c>
      <c r="F40" s="72" t="s">
        <v>9</v>
      </c>
      <c r="G40" s="28" t="s">
        <v>41</v>
      </c>
    </row>
    <row r="41" spans="1:9" ht="12.75" thickBot="1" x14ac:dyDescent="0.25">
      <c r="A41" s="71"/>
      <c r="B41" s="73"/>
      <c r="C41" s="71"/>
      <c r="D41" s="73"/>
      <c r="E41" s="18">
        <f>10000+16375.7+6140.5+27915.68+23583.36</f>
        <v>84015.24</v>
      </c>
      <c r="F41" s="73"/>
      <c r="G41" s="29" t="s">
        <v>21</v>
      </c>
    </row>
    <row r="42" spans="1:9" x14ac:dyDescent="0.2">
      <c r="A42" s="70">
        <v>25</v>
      </c>
      <c r="B42" s="72" t="s">
        <v>57</v>
      </c>
      <c r="C42" s="70">
        <v>27759560625</v>
      </c>
      <c r="D42" s="86" t="s">
        <v>59</v>
      </c>
      <c r="E42" s="16">
        <v>6269.49</v>
      </c>
      <c r="F42" s="72" t="s">
        <v>9</v>
      </c>
      <c r="G42" s="28" t="s">
        <v>58</v>
      </c>
    </row>
    <row r="43" spans="1:9" ht="12.75" thickBot="1" x14ac:dyDescent="0.25">
      <c r="A43" s="80"/>
      <c r="B43" s="81"/>
      <c r="C43" s="80"/>
      <c r="D43" s="87"/>
      <c r="E43" s="20">
        <v>873.93</v>
      </c>
      <c r="F43" s="81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0">
        <v>38</v>
      </c>
      <c r="B56" s="72" t="s">
        <v>85</v>
      </c>
      <c r="C56" s="70">
        <v>76173743169</v>
      </c>
      <c r="D56" s="72" t="s">
        <v>83</v>
      </c>
      <c r="E56" s="16">
        <f>467</f>
        <v>467</v>
      </c>
      <c r="F56" s="72" t="s">
        <v>9</v>
      </c>
      <c r="G56" s="28" t="s">
        <v>80</v>
      </c>
    </row>
    <row r="57" spans="1:7" ht="12.75" thickBot="1" x14ac:dyDescent="0.25">
      <c r="A57" s="71"/>
      <c r="B57" s="73"/>
      <c r="C57" s="71"/>
      <c r="D57" s="73"/>
      <c r="E57" s="18">
        <v>33.18</v>
      </c>
      <c r="F57" s="73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0">
        <v>40</v>
      </c>
      <c r="B59" s="72" t="s">
        <v>91</v>
      </c>
      <c r="C59" s="70">
        <v>34976993601</v>
      </c>
      <c r="D59" s="72" t="s">
        <v>92</v>
      </c>
      <c r="E59" s="16">
        <v>512.29999999999995</v>
      </c>
      <c r="F59" s="72" t="s">
        <v>9</v>
      </c>
      <c r="G59" s="28" t="s">
        <v>90</v>
      </c>
    </row>
    <row r="60" spans="1:7" ht="12.75" thickBot="1" x14ac:dyDescent="0.25">
      <c r="A60" s="71"/>
      <c r="B60" s="73"/>
      <c r="C60" s="71"/>
      <c r="D60" s="73"/>
      <c r="E60" s="18">
        <f>480.05+74.74</f>
        <v>554.79</v>
      </c>
      <c r="F60" s="73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0">
        <v>74</v>
      </c>
      <c r="B94" s="72" t="s">
        <v>127</v>
      </c>
      <c r="C94" s="70">
        <v>87682591133</v>
      </c>
      <c r="D94" s="72" t="s">
        <v>164</v>
      </c>
      <c r="E94" s="16">
        <f>7467.63+1499.18+369.6</f>
        <v>9336.41</v>
      </c>
      <c r="F94" s="72" t="s">
        <v>9</v>
      </c>
      <c r="G94" s="28" t="s">
        <v>21</v>
      </c>
      <c r="I94" s="13"/>
    </row>
    <row r="95" spans="1:9" ht="12.75" thickBot="1" x14ac:dyDescent="0.25">
      <c r="A95" s="71"/>
      <c r="B95" s="73"/>
      <c r="C95" s="71"/>
      <c r="D95" s="73"/>
      <c r="E95" s="18">
        <v>5162.93</v>
      </c>
      <c r="F95" s="73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0">
        <v>90</v>
      </c>
      <c r="B111" s="72" t="s">
        <v>143</v>
      </c>
      <c r="C111" s="70">
        <v>34421776805</v>
      </c>
      <c r="D111" s="72" t="s">
        <v>175</v>
      </c>
      <c r="E111" s="16">
        <f>785.03+12.7+97.5</f>
        <v>895.23</v>
      </c>
      <c r="F111" s="72" t="s">
        <v>9</v>
      </c>
      <c r="G111" s="28" t="s">
        <v>144</v>
      </c>
    </row>
    <row r="112" spans="1:7" ht="12.75" thickBot="1" x14ac:dyDescent="0.25">
      <c r="A112" s="71"/>
      <c r="B112" s="73"/>
      <c r="C112" s="71"/>
      <c r="D112" s="73"/>
      <c r="E112" s="18">
        <f>658.49+808.59+731.95</f>
        <v>2199.0299999999997</v>
      </c>
      <c r="F112" s="73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0">
        <v>97</v>
      </c>
      <c r="B119" s="72" t="s">
        <v>182</v>
      </c>
      <c r="C119" s="70">
        <v>47428597158</v>
      </c>
      <c r="D119" s="72" t="s">
        <v>184</v>
      </c>
      <c r="E119" s="16">
        <f>2575+4575</f>
        <v>7150</v>
      </c>
      <c r="F119" s="72" t="s">
        <v>9</v>
      </c>
      <c r="G119" s="28" t="s">
        <v>21</v>
      </c>
      <c r="I119" s="13"/>
    </row>
    <row r="120" spans="1:9" ht="12.75" thickBot="1" x14ac:dyDescent="0.25">
      <c r="A120" s="71"/>
      <c r="B120" s="73"/>
      <c r="C120" s="71"/>
      <c r="D120" s="73"/>
      <c r="E120" s="18">
        <v>757.15</v>
      </c>
      <c r="F120" s="73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0">
        <v>123</v>
      </c>
      <c r="B146" s="72" t="s">
        <v>213</v>
      </c>
      <c r="C146" s="70">
        <v>65952859647</v>
      </c>
      <c r="D146" s="72" t="s">
        <v>214</v>
      </c>
      <c r="E146" s="16">
        <v>250</v>
      </c>
      <c r="F146" s="72" t="s">
        <v>9</v>
      </c>
      <c r="G146" s="28" t="s">
        <v>901</v>
      </c>
    </row>
    <row r="147" spans="1:7" ht="12.75" thickBot="1" x14ac:dyDescent="0.25">
      <c r="A147" s="71"/>
      <c r="B147" s="73"/>
      <c r="C147" s="71"/>
      <c r="D147" s="73"/>
      <c r="E147" s="18">
        <f>5250+33707.5+1360+20000</f>
        <v>60317.5</v>
      </c>
      <c r="F147" s="73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0">
        <v>130</v>
      </c>
      <c r="B154" s="72" t="s">
        <v>226</v>
      </c>
      <c r="C154" s="84" t="s">
        <v>228</v>
      </c>
      <c r="D154" s="72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1"/>
      <c r="B155" s="73"/>
      <c r="C155" s="85"/>
      <c r="D155" s="73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0">
        <v>149</v>
      </c>
      <c r="B174" s="72" t="s">
        <v>279</v>
      </c>
      <c r="C174" s="70">
        <v>37879152548</v>
      </c>
      <c r="D174" s="72" t="s">
        <v>280</v>
      </c>
      <c r="E174" s="16">
        <f>577.5+1278.74</f>
        <v>1856.24</v>
      </c>
      <c r="F174" s="72" t="s">
        <v>9</v>
      </c>
      <c r="G174" s="28" t="s">
        <v>21</v>
      </c>
    </row>
    <row r="175" spans="1:10" ht="12.75" thickBot="1" x14ac:dyDescent="0.25">
      <c r="A175" s="71"/>
      <c r="B175" s="73"/>
      <c r="C175" s="71"/>
      <c r="D175" s="73"/>
      <c r="E175" s="18">
        <v>2250.0700000000002</v>
      </c>
      <c r="F175" s="73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A6:B6"/>
    <mergeCell ref="A7:B7"/>
    <mergeCell ref="C8:F8"/>
    <mergeCell ref="A29:A31"/>
    <mergeCell ref="B29:B31"/>
    <mergeCell ref="C29:C31"/>
    <mergeCell ref="D29:D31"/>
    <mergeCell ref="F29:F31"/>
    <mergeCell ref="A40:A41"/>
    <mergeCell ref="B40:B41"/>
    <mergeCell ref="C40:C41"/>
    <mergeCell ref="D40:D41"/>
    <mergeCell ref="F40:F41"/>
    <mergeCell ref="A34:A38"/>
    <mergeCell ref="B34:B38"/>
    <mergeCell ref="C34:C38"/>
    <mergeCell ref="D34:D38"/>
    <mergeCell ref="F34:F38"/>
    <mergeCell ref="A56:A57"/>
    <mergeCell ref="B56:B57"/>
    <mergeCell ref="C56:C57"/>
    <mergeCell ref="D56:D57"/>
    <mergeCell ref="F56:F57"/>
    <mergeCell ref="A42:A43"/>
    <mergeCell ref="B42:B43"/>
    <mergeCell ref="C42:C43"/>
    <mergeCell ref="D42:D43"/>
    <mergeCell ref="F42:F43"/>
    <mergeCell ref="A94:A95"/>
    <mergeCell ref="B94:B95"/>
    <mergeCell ref="C94:C95"/>
    <mergeCell ref="D94:D95"/>
    <mergeCell ref="F94:F95"/>
    <mergeCell ref="A59:A60"/>
    <mergeCell ref="B59:B60"/>
    <mergeCell ref="C59:C60"/>
    <mergeCell ref="D59:D60"/>
    <mergeCell ref="F59:F60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919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0">
        <v>15</v>
      </c>
      <c r="B25" s="72" t="s">
        <v>40</v>
      </c>
      <c r="C25" s="70">
        <v>23308926345</v>
      </c>
      <c r="D25" s="72" t="s">
        <v>53</v>
      </c>
      <c r="E25" s="16">
        <f>207.31</f>
        <v>207.31</v>
      </c>
      <c r="F25" s="72" t="s">
        <v>9</v>
      </c>
      <c r="G25" s="28" t="s">
        <v>39</v>
      </c>
    </row>
    <row r="26" spans="1:7" ht="15.75" thickBot="1" x14ac:dyDescent="0.3">
      <c r="A26" s="71"/>
      <c r="B26" s="73"/>
      <c r="C26" s="71"/>
      <c r="D26" s="73"/>
      <c r="E26" s="18">
        <v>1331.08</v>
      </c>
      <c r="F26" s="73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0">
        <v>19</v>
      </c>
      <c r="B30" s="72" t="s">
        <v>43</v>
      </c>
      <c r="C30" s="70">
        <v>39901919995</v>
      </c>
      <c r="D30" s="72" t="s">
        <v>51</v>
      </c>
      <c r="E30" s="16">
        <v>30853.49</v>
      </c>
      <c r="F30" s="72" t="s">
        <v>9</v>
      </c>
      <c r="G30" s="28" t="s">
        <v>926</v>
      </c>
    </row>
    <row r="31" spans="1:7" x14ac:dyDescent="0.25">
      <c r="A31" s="80"/>
      <c r="B31" s="81"/>
      <c r="C31" s="80"/>
      <c r="D31" s="81"/>
      <c r="E31" s="17">
        <v>8142.69</v>
      </c>
      <c r="F31" s="81"/>
      <c r="G31" s="31" t="s">
        <v>927</v>
      </c>
    </row>
    <row r="32" spans="1:7" ht="15.75" thickBot="1" x14ac:dyDescent="0.3">
      <c r="A32" s="80"/>
      <c r="B32" s="81"/>
      <c r="C32" s="80"/>
      <c r="D32" s="81"/>
      <c r="E32" s="8">
        <v>10000</v>
      </c>
      <c r="F32" s="81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0">
        <v>21</v>
      </c>
      <c r="B34" s="72" t="s">
        <v>55</v>
      </c>
      <c r="C34" s="70">
        <v>11471889269</v>
      </c>
      <c r="D34" s="72" t="s">
        <v>56</v>
      </c>
      <c r="E34" s="16">
        <v>6970.65</v>
      </c>
      <c r="F34" s="72" t="s">
        <v>9</v>
      </c>
      <c r="G34" s="28" t="s">
        <v>41</v>
      </c>
    </row>
    <row r="35" spans="1:7" ht="15.75" thickBot="1" x14ac:dyDescent="0.3">
      <c r="A35" s="71"/>
      <c r="B35" s="73"/>
      <c r="C35" s="71"/>
      <c r="D35" s="73"/>
      <c r="E35" s="18">
        <f>17292.84+8368.73+789.11</f>
        <v>26450.68</v>
      </c>
      <c r="F35" s="73"/>
      <c r="G35" s="29" t="s">
        <v>21</v>
      </c>
    </row>
    <row r="36" spans="1:7" x14ac:dyDescent="0.25">
      <c r="A36" s="70">
        <v>22</v>
      </c>
      <c r="B36" s="72" t="s">
        <v>57</v>
      </c>
      <c r="C36" s="70">
        <v>27759560625</v>
      </c>
      <c r="D36" s="72" t="s">
        <v>59</v>
      </c>
      <c r="E36" s="16">
        <v>5107.8500000000004</v>
      </c>
      <c r="F36" s="72" t="s">
        <v>9</v>
      </c>
      <c r="G36" s="28" t="s">
        <v>58</v>
      </c>
    </row>
    <row r="37" spans="1:7" ht="15.75" thickBot="1" x14ac:dyDescent="0.3">
      <c r="A37" s="80"/>
      <c r="B37" s="81"/>
      <c r="C37" s="80"/>
      <c r="D37" s="81"/>
      <c r="E37" s="15">
        <f>9072.31+964.09+884.8</f>
        <v>10921.199999999999</v>
      </c>
      <c r="F37" s="81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0">
        <v>37</v>
      </c>
      <c r="B52" s="72" t="s">
        <v>91</v>
      </c>
      <c r="C52" s="70">
        <v>34976993601</v>
      </c>
      <c r="D52" s="72" t="s">
        <v>92</v>
      </c>
      <c r="E52" s="16">
        <f>236.12+204.39</f>
        <v>440.51</v>
      </c>
      <c r="F52" s="72" t="s">
        <v>9</v>
      </c>
      <c r="G52" s="28" t="s">
        <v>90</v>
      </c>
    </row>
    <row r="53" spans="1:7" ht="15.75" thickBot="1" x14ac:dyDescent="0.3">
      <c r="A53" s="71"/>
      <c r="B53" s="73"/>
      <c r="C53" s="71"/>
      <c r="D53" s="73"/>
      <c r="E53" s="18">
        <f>126.09+197.15+74.66</f>
        <v>397.9</v>
      </c>
      <c r="F53" s="73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0">
        <v>90</v>
      </c>
      <c r="B106" s="72" t="s">
        <v>525</v>
      </c>
      <c r="C106" s="70">
        <v>66402309304</v>
      </c>
      <c r="D106" s="72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1"/>
      <c r="B107" s="73"/>
      <c r="C107" s="71"/>
      <c r="D107" s="73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0">
        <v>132</v>
      </c>
      <c r="B149" s="72" t="s">
        <v>354</v>
      </c>
      <c r="C149" s="70">
        <v>79378753915</v>
      </c>
      <c r="D149" s="72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1"/>
      <c r="B150" s="73"/>
      <c r="C150" s="71"/>
      <c r="D150" s="73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0">
        <v>159</v>
      </c>
      <c r="B177" s="72" t="s">
        <v>182</v>
      </c>
      <c r="C177" s="70">
        <v>47428597158</v>
      </c>
      <c r="D177" s="72" t="s">
        <v>184</v>
      </c>
      <c r="E177" s="16">
        <f>991.69+1000</f>
        <v>1991.69</v>
      </c>
      <c r="F177" s="72" t="s">
        <v>9</v>
      </c>
      <c r="G177" s="28" t="s">
        <v>21</v>
      </c>
    </row>
    <row r="178" spans="1:7" ht="15.75" thickBot="1" x14ac:dyDescent="0.3">
      <c r="A178" s="71"/>
      <c r="B178" s="73"/>
      <c r="C178" s="71"/>
      <c r="D178" s="73"/>
      <c r="E178" s="18">
        <v>1000</v>
      </c>
      <c r="F178" s="73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177:A178"/>
    <mergeCell ref="B177:B178"/>
    <mergeCell ref="C177:C178"/>
    <mergeCell ref="D177:D178"/>
    <mergeCell ref="F177:F178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36:A37"/>
    <mergeCell ref="B36:B37"/>
    <mergeCell ref="C36:C37"/>
    <mergeCell ref="D36:D37"/>
    <mergeCell ref="F36:F37"/>
    <mergeCell ref="A52:A53"/>
    <mergeCell ref="B52:B53"/>
    <mergeCell ref="C52:C53"/>
    <mergeCell ref="D52:D53"/>
    <mergeCell ref="F52:F53"/>
    <mergeCell ref="A30:A32"/>
    <mergeCell ref="B30:B32"/>
    <mergeCell ref="C30:C32"/>
    <mergeCell ref="D30:D32"/>
    <mergeCell ref="F30:F32"/>
    <mergeCell ref="A34:A35"/>
    <mergeCell ref="B34:B35"/>
    <mergeCell ref="C34:C35"/>
    <mergeCell ref="D34:D35"/>
    <mergeCell ref="F34:F35"/>
    <mergeCell ref="A6:B6"/>
    <mergeCell ref="A7:B7"/>
    <mergeCell ref="C8:F8"/>
    <mergeCell ref="A25:A26"/>
    <mergeCell ref="B25:B26"/>
    <mergeCell ref="C25:C26"/>
    <mergeCell ref="D25:D26"/>
    <mergeCell ref="F25:F2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1055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0">
        <v>24</v>
      </c>
      <c r="B34" s="72" t="s">
        <v>55</v>
      </c>
      <c r="C34" s="70">
        <v>11471889269</v>
      </c>
      <c r="D34" s="72" t="s">
        <v>56</v>
      </c>
      <c r="E34" s="16">
        <v>6667.61</v>
      </c>
      <c r="F34" s="72" t="s">
        <v>9</v>
      </c>
      <c r="G34" s="28" t="s">
        <v>41</v>
      </c>
    </row>
    <row r="35" spans="1:7" ht="12.75" thickBot="1" x14ac:dyDescent="0.25">
      <c r="A35" s="71"/>
      <c r="B35" s="73"/>
      <c r="C35" s="71"/>
      <c r="D35" s="73"/>
      <c r="E35" s="18">
        <f>10608.62+6190.9+8499.16+30000</f>
        <v>55298.68</v>
      </c>
      <c r="F35" s="73"/>
      <c r="G35" s="29" t="s">
        <v>21</v>
      </c>
    </row>
    <row r="36" spans="1:7" x14ac:dyDescent="0.2">
      <c r="A36" s="70">
        <v>25</v>
      </c>
      <c r="B36" s="72" t="s">
        <v>57</v>
      </c>
      <c r="C36" s="70">
        <v>27759560625</v>
      </c>
      <c r="D36" s="72" t="s">
        <v>59</v>
      </c>
      <c r="E36" s="16">
        <v>4808.1899999999996</v>
      </c>
      <c r="F36" s="72" t="s">
        <v>9</v>
      </c>
      <c r="G36" s="28" t="s">
        <v>58</v>
      </c>
    </row>
    <row r="37" spans="1:7" ht="12.75" thickBot="1" x14ac:dyDescent="0.25">
      <c r="A37" s="80"/>
      <c r="B37" s="81"/>
      <c r="C37" s="80"/>
      <c r="D37" s="81"/>
      <c r="E37" s="15">
        <v>941.43</v>
      </c>
      <c r="F37" s="81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0">
        <v>42</v>
      </c>
      <c r="B54" s="72" t="s">
        <v>91</v>
      </c>
      <c r="C54" s="70">
        <v>34976993601</v>
      </c>
      <c r="D54" s="72" t="s">
        <v>92</v>
      </c>
      <c r="E54" s="16">
        <f>145.65+398.93</f>
        <v>544.58000000000004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306.05+75.09+155.75</f>
        <v>536.89</v>
      </c>
      <c r="F55" s="73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0">
        <v>50</v>
      </c>
      <c r="B63" s="72" t="s">
        <v>114</v>
      </c>
      <c r="C63" s="70" t="s">
        <v>432</v>
      </c>
      <c r="D63" s="86" t="s">
        <v>432</v>
      </c>
      <c r="E63" s="16">
        <v>558.42999999999995</v>
      </c>
      <c r="F63" s="72" t="s">
        <v>9</v>
      </c>
      <c r="G63" s="28" t="s">
        <v>1062</v>
      </c>
      <c r="I63" s="13"/>
    </row>
    <row r="64" spans="1:9" ht="15" customHeight="1" x14ac:dyDescent="0.2">
      <c r="A64" s="80"/>
      <c r="B64" s="81"/>
      <c r="C64" s="80"/>
      <c r="D64" s="87"/>
      <c r="E64" s="8">
        <v>1940</v>
      </c>
      <c r="F64" s="81"/>
      <c r="G64" s="2" t="s">
        <v>115</v>
      </c>
      <c r="I64" s="13"/>
    </row>
    <row r="65" spans="1:9" ht="15.75" customHeight="1" thickBot="1" x14ac:dyDescent="0.25">
      <c r="A65" s="71"/>
      <c r="B65" s="73"/>
      <c r="C65" s="71"/>
      <c r="D65" s="88"/>
      <c r="E65" s="18">
        <v>94</v>
      </c>
      <c r="F65" s="73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:B6"/>
    <mergeCell ref="A7:B7"/>
    <mergeCell ref="C8:F8"/>
    <mergeCell ref="A34:A35"/>
    <mergeCell ref="B34:B35"/>
    <mergeCell ref="C34:C35"/>
    <mergeCell ref="D34:D35"/>
    <mergeCell ref="F34:F35"/>
    <mergeCell ref="A54:A55"/>
    <mergeCell ref="B54:B55"/>
    <mergeCell ref="C54:C55"/>
    <mergeCell ref="D54:D55"/>
    <mergeCell ref="F54:F55"/>
    <mergeCell ref="A36:A37"/>
    <mergeCell ref="B36:B37"/>
    <mergeCell ref="C36:C37"/>
    <mergeCell ref="D36:D37"/>
    <mergeCell ref="F36:F37"/>
    <mergeCell ref="A63:A65"/>
    <mergeCell ref="B63:B65"/>
    <mergeCell ref="C63:C65"/>
    <mergeCell ref="D63:D65"/>
    <mergeCell ref="F63:F6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1183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27258.8+26877.13</f>
        <v>54135.93</v>
      </c>
      <c r="F29" s="72" t="s">
        <v>9</v>
      </c>
      <c r="G29" s="28" t="s">
        <v>41</v>
      </c>
    </row>
    <row r="30" spans="1:8" ht="12.75" thickBot="1" x14ac:dyDescent="0.25">
      <c r="A30" s="71"/>
      <c r="B30" s="73"/>
      <c r="C30" s="71"/>
      <c r="D30" s="73"/>
      <c r="E30" s="66">
        <v>18080</v>
      </c>
      <c r="F30" s="73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0">
        <v>24</v>
      </c>
      <c r="B35" s="72" t="s">
        <v>55</v>
      </c>
      <c r="C35" s="70">
        <v>11471889269</v>
      </c>
      <c r="D35" s="72" t="s">
        <v>56</v>
      </c>
      <c r="E35" s="16">
        <f>4569.71+5749.84</f>
        <v>10319.549999999999</v>
      </c>
      <c r="F35" s="72" t="s">
        <v>9</v>
      </c>
      <c r="G35" s="28" t="s">
        <v>41</v>
      </c>
    </row>
    <row r="36" spans="1:7" ht="12.75" thickBot="1" x14ac:dyDescent="0.25">
      <c r="A36" s="71"/>
      <c r="B36" s="73"/>
      <c r="C36" s="71"/>
      <c r="D36" s="73"/>
      <c r="E36" s="18">
        <f>5000+30000+32851.38</f>
        <v>67851.38</v>
      </c>
      <c r="F36" s="73"/>
      <c r="G36" s="29" t="s">
        <v>21</v>
      </c>
    </row>
    <row r="37" spans="1:7" x14ac:dyDescent="0.2">
      <c r="A37" s="70">
        <v>25</v>
      </c>
      <c r="B37" s="72" t="s">
        <v>57</v>
      </c>
      <c r="C37" s="70">
        <v>27759560625</v>
      </c>
      <c r="D37" s="72" t="s">
        <v>59</v>
      </c>
      <c r="E37" s="16">
        <f>6203.65</f>
        <v>6203.65</v>
      </c>
      <c r="F37" s="72" t="s">
        <v>9</v>
      </c>
      <c r="G37" s="28" t="s">
        <v>58</v>
      </c>
    </row>
    <row r="38" spans="1:7" ht="12.75" thickBot="1" x14ac:dyDescent="0.25">
      <c r="A38" s="80"/>
      <c r="B38" s="81"/>
      <c r="C38" s="80"/>
      <c r="D38" s="81"/>
      <c r="E38" s="15">
        <f>845.05+1285.66+870.93</f>
        <v>3001.64</v>
      </c>
      <c r="F38" s="81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0">
        <v>38</v>
      </c>
      <c r="B51" s="72" t="s">
        <v>85</v>
      </c>
      <c r="C51" s="70">
        <v>76173743169</v>
      </c>
      <c r="D51" s="72" t="s">
        <v>83</v>
      </c>
      <c r="E51" s="16">
        <v>669.32</v>
      </c>
      <c r="F51" s="72" t="s">
        <v>9</v>
      </c>
      <c r="G51" s="28" t="s">
        <v>80</v>
      </c>
    </row>
    <row r="52" spans="1:9" ht="12.75" thickBot="1" x14ac:dyDescent="0.25">
      <c r="A52" s="71"/>
      <c r="B52" s="73"/>
      <c r="C52" s="71"/>
      <c r="D52" s="73"/>
      <c r="E52" s="18">
        <v>33.18</v>
      </c>
      <c r="F52" s="73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0">
        <v>40</v>
      </c>
      <c r="B54" s="72" t="s">
        <v>91</v>
      </c>
      <c r="C54" s="70">
        <v>34976993601</v>
      </c>
      <c r="D54" s="72" t="s">
        <v>92</v>
      </c>
      <c r="E54" s="16">
        <f>259.52+389.04</f>
        <v>648.55999999999995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631.83+183.75</f>
        <v>815.58</v>
      </c>
      <c r="F55" s="73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0">
        <v>55</v>
      </c>
      <c r="B70" s="72" t="s">
        <v>114</v>
      </c>
      <c r="C70" s="70" t="s">
        <v>432</v>
      </c>
      <c r="D70" s="72" t="s">
        <v>432</v>
      </c>
      <c r="E70" s="16">
        <v>1940</v>
      </c>
      <c r="F70" s="72" t="s">
        <v>9</v>
      </c>
      <c r="G70" s="28" t="s">
        <v>115</v>
      </c>
    </row>
    <row r="71" spans="1:9" ht="12.75" thickBot="1" x14ac:dyDescent="0.25">
      <c r="A71" s="71"/>
      <c r="B71" s="73"/>
      <c r="C71" s="71"/>
      <c r="D71" s="73"/>
      <c r="E71" s="18">
        <v>784.83</v>
      </c>
      <c r="F71" s="73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0">
        <v>101</v>
      </c>
      <c r="B117" s="72" t="s">
        <v>128</v>
      </c>
      <c r="C117" s="70">
        <v>19849957757</v>
      </c>
      <c r="D117" s="72" t="s">
        <v>166</v>
      </c>
      <c r="E117" s="16">
        <f>1936</f>
        <v>1936</v>
      </c>
      <c r="F117" s="72" t="s">
        <v>9</v>
      </c>
      <c r="G117" s="28" t="s">
        <v>21</v>
      </c>
    </row>
    <row r="118" spans="1:9" ht="12.75" thickBot="1" x14ac:dyDescent="0.25">
      <c r="A118" s="71"/>
      <c r="B118" s="73"/>
      <c r="C118" s="71"/>
      <c r="D118" s="73"/>
      <c r="E118" s="66">
        <v>3000</v>
      </c>
      <c r="F118" s="73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0">
        <v>133</v>
      </c>
      <c r="B150" s="72" t="s">
        <v>182</v>
      </c>
      <c r="C150" s="70">
        <v>47428597158</v>
      </c>
      <c r="D150" s="72" t="s">
        <v>184</v>
      </c>
      <c r="E150" s="16">
        <f>342.56+2683.8</f>
        <v>3026.36</v>
      </c>
      <c r="F150" s="72" t="s">
        <v>9</v>
      </c>
      <c r="G150" s="28" t="s">
        <v>1224</v>
      </c>
      <c r="I150" s="13"/>
    </row>
    <row r="151" spans="1:9" ht="12.75" thickBot="1" x14ac:dyDescent="0.25">
      <c r="A151" s="71"/>
      <c r="B151" s="73"/>
      <c r="C151" s="71"/>
      <c r="D151" s="73"/>
      <c r="E151" s="18">
        <f>1060+2547.41</f>
        <v>3607.41</v>
      </c>
      <c r="F151" s="73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0">
        <v>194</v>
      </c>
      <c r="B212" s="72" t="s">
        <v>269</v>
      </c>
      <c r="C212" s="70">
        <v>48249084626</v>
      </c>
      <c r="D212" s="72" t="s">
        <v>270</v>
      </c>
      <c r="E212" s="16">
        <f>1024.04+348.68+733.44+427.27+1756.63</f>
        <v>4290.0599999999995</v>
      </c>
      <c r="F212" s="72" t="s">
        <v>9</v>
      </c>
      <c r="G212" s="28" t="s">
        <v>116</v>
      </c>
    </row>
    <row r="213" spans="1:10" ht="12.75" thickBot="1" x14ac:dyDescent="0.25">
      <c r="A213" s="71"/>
      <c r="B213" s="73"/>
      <c r="C213" s="71"/>
      <c r="D213" s="73"/>
      <c r="E213" s="18">
        <f>2582.78+660.39</f>
        <v>3243.17</v>
      </c>
      <c r="F213" s="73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0">
        <v>197</v>
      </c>
      <c r="B216" s="72" t="s">
        <v>279</v>
      </c>
      <c r="C216" s="70">
        <v>37879152548</v>
      </c>
      <c r="D216" s="72" t="s">
        <v>280</v>
      </c>
      <c r="E216" s="16">
        <f>412.5+1889.91+625.33</f>
        <v>2927.74</v>
      </c>
      <c r="F216" s="72" t="s">
        <v>9</v>
      </c>
      <c r="G216" s="28" t="s">
        <v>21</v>
      </c>
    </row>
    <row r="217" spans="1:10" ht="12.75" thickBot="1" x14ac:dyDescent="0.25">
      <c r="A217" s="71"/>
      <c r="B217" s="73"/>
      <c r="C217" s="71"/>
      <c r="D217" s="73"/>
      <c r="E217" s="18">
        <v>1003.4</v>
      </c>
      <c r="F217" s="73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0">
        <v>214</v>
      </c>
      <c r="B234" s="72" t="s">
        <v>503</v>
      </c>
      <c r="C234" s="70">
        <v>27712717103</v>
      </c>
      <c r="D234" s="72" t="s">
        <v>504</v>
      </c>
      <c r="E234" s="16">
        <f>5855.63+5855.63</f>
        <v>11711.26</v>
      </c>
      <c r="F234" s="72" t="s">
        <v>9</v>
      </c>
      <c r="G234" s="28" t="s">
        <v>64</v>
      </c>
    </row>
    <row r="235" spans="1:7" ht="12.75" thickBot="1" x14ac:dyDescent="0.25">
      <c r="A235" s="71"/>
      <c r="B235" s="73"/>
      <c r="C235" s="71"/>
      <c r="D235" s="73"/>
      <c r="E235" s="18">
        <v>13621.88</v>
      </c>
      <c r="F235" s="73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216:A217"/>
    <mergeCell ref="B216:B217"/>
    <mergeCell ref="C216:C217"/>
    <mergeCell ref="D216:D217"/>
    <mergeCell ref="F216:F217"/>
    <mergeCell ref="A234:A235"/>
    <mergeCell ref="B234:B235"/>
    <mergeCell ref="C234:C235"/>
    <mergeCell ref="D234:D235"/>
    <mergeCell ref="F234:F235"/>
    <mergeCell ref="A150:A151"/>
    <mergeCell ref="B150:B151"/>
    <mergeCell ref="C150:C151"/>
    <mergeCell ref="D150:D151"/>
    <mergeCell ref="F150:F151"/>
    <mergeCell ref="A212:A213"/>
    <mergeCell ref="B212:B213"/>
    <mergeCell ref="C212:C213"/>
    <mergeCell ref="D212:D213"/>
    <mergeCell ref="F212:F213"/>
    <mergeCell ref="A70:A71"/>
    <mergeCell ref="B70:B71"/>
    <mergeCell ref="C70:C71"/>
    <mergeCell ref="D70:D71"/>
    <mergeCell ref="F70:F71"/>
    <mergeCell ref="A117:A118"/>
    <mergeCell ref="B117:B118"/>
    <mergeCell ref="C117:C118"/>
    <mergeCell ref="D117:D118"/>
    <mergeCell ref="F117:F118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37:A38"/>
    <mergeCell ref="B37:B38"/>
    <mergeCell ref="C37:C38"/>
    <mergeCell ref="D37:D38"/>
    <mergeCell ref="F37:F38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1271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0">
        <v>19</v>
      </c>
      <c r="B29" s="72" t="s">
        <v>393</v>
      </c>
      <c r="C29" s="70">
        <v>66253945791</v>
      </c>
      <c r="D29" s="72" t="s">
        <v>50</v>
      </c>
      <c r="E29" s="16">
        <f>15920.2+100000+312230.97</f>
        <v>428151.17</v>
      </c>
      <c r="F29" s="72" t="s">
        <v>9</v>
      </c>
      <c r="G29" s="28" t="s">
        <v>41</v>
      </c>
    </row>
    <row r="30" spans="1:7" ht="15.75" thickBot="1" x14ac:dyDescent="0.3">
      <c r="A30" s="71"/>
      <c r="B30" s="73"/>
      <c r="C30" s="71"/>
      <c r="D30" s="73"/>
      <c r="E30" s="66">
        <f>1723.6+15223.6</f>
        <v>16947.2</v>
      </c>
      <c r="F30" s="73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0">
        <v>24</v>
      </c>
      <c r="B35" s="72" t="s">
        <v>55</v>
      </c>
      <c r="C35" s="70">
        <v>11471889269</v>
      </c>
      <c r="D35" s="72" t="s">
        <v>56</v>
      </c>
      <c r="E35" s="16">
        <v>7195.51</v>
      </c>
      <c r="F35" s="72" t="s">
        <v>9</v>
      </c>
      <c r="G35" s="28" t="s">
        <v>41</v>
      </c>
    </row>
    <row r="36" spans="1:7" ht="15.75" thickBot="1" x14ac:dyDescent="0.3">
      <c r="A36" s="71"/>
      <c r="B36" s="73"/>
      <c r="C36" s="71"/>
      <c r="D36" s="73"/>
      <c r="E36" s="18">
        <v>56058.03</v>
      </c>
      <c r="F36" s="73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0">
        <v>37</v>
      </c>
      <c r="B49" s="72" t="s">
        <v>81</v>
      </c>
      <c r="C49" s="70">
        <v>32179081874</v>
      </c>
      <c r="D49" s="72" t="s">
        <v>82</v>
      </c>
      <c r="E49" s="67">
        <f>91.96</f>
        <v>91.96</v>
      </c>
      <c r="F49" s="72" t="s">
        <v>9</v>
      </c>
      <c r="G49" s="68" t="s">
        <v>80</v>
      </c>
    </row>
    <row r="50" spans="1:7" ht="15.75" thickBot="1" x14ac:dyDescent="0.3">
      <c r="A50" s="71"/>
      <c r="B50" s="73"/>
      <c r="C50" s="71"/>
      <c r="D50" s="73"/>
      <c r="E50" s="18">
        <f>30.06+568.75+549.22</f>
        <v>1148.03</v>
      </c>
      <c r="F50" s="73"/>
      <c r="G50" s="29" t="s">
        <v>21</v>
      </c>
    </row>
    <row r="51" spans="1:7" x14ac:dyDescent="0.25">
      <c r="A51" s="70">
        <v>38</v>
      </c>
      <c r="B51" s="72" t="s">
        <v>85</v>
      </c>
      <c r="C51" s="70">
        <v>76173743169</v>
      </c>
      <c r="D51" s="72" t="s">
        <v>83</v>
      </c>
      <c r="E51" s="16">
        <v>920.4</v>
      </c>
      <c r="F51" s="72" t="s">
        <v>9</v>
      </c>
      <c r="G51" s="28" t="s">
        <v>80</v>
      </c>
    </row>
    <row r="52" spans="1:7" ht="15.75" thickBot="1" x14ac:dyDescent="0.3">
      <c r="A52" s="71"/>
      <c r="B52" s="73"/>
      <c r="C52" s="71"/>
      <c r="D52" s="73"/>
      <c r="E52" s="66">
        <v>33.18</v>
      </c>
      <c r="F52" s="73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0">
        <v>40</v>
      </c>
      <c r="B54" s="72" t="s">
        <v>91</v>
      </c>
      <c r="C54" s="70">
        <v>34976993601</v>
      </c>
      <c r="D54" s="72" t="s">
        <v>92</v>
      </c>
      <c r="E54" s="16">
        <f>278.38+80.04</f>
        <v>358.42</v>
      </c>
      <c r="F54" s="72" t="s">
        <v>9</v>
      </c>
      <c r="G54" s="28" t="s">
        <v>90</v>
      </c>
    </row>
    <row r="55" spans="1:7" ht="15.75" thickBot="1" x14ac:dyDescent="0.3">
      <c r="A55" s="71"/>
      <c r="B55" s="73"/>
      <c r="C55" s="71"/>
      <c r="D55" s="73"/>
      <c r="E55" s="18">
        <f>403.88+121.39</f>
        <v>525.27</v>
      </c>
      <c r="F55" s="73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0">
        <v>56</v>
      </c>
      <c r="B71" s="72" t="s">
        <v>114</v>
      </c>
      <c r="C71" s="70" t="s">
        <v>432</v>
      </c>
      <c r="D71" s="72" t="s">
        <v>432</v>
      </c>
      <c r="E71" s="16">
        <v>1940</v>
      </c>
      <c r="F71" s="86" t="s">
        <v>9</v>
      </c>
      <c r="G71" s="28" t="s">
        <v>115</v>
      </c>
    </row>
    <row r="72" spans="1:7" ht="15.75" thickBot="1" x14ac:dyDescent="0.3">
      <c r="A72" s="71"/>
      <c r="B72" s="73"/>
      <c r="C72" s="71"/>
      <c r="D72" s="73"/>
      <c r="E72" s="18">
        <v>8910.1200000000008</v>
      </c>
      <c r="F72" s="88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0">
        <v>74</v>
      </c>
      <c r="B90" s="72" t="s">
        <v>43</v>
      </c>
      <c r="C90" s="70">
        <v>39901919995</v>
      </c>
      <c r="D90" s="72" t="s">
        <v>51</v>
      </c>
      <c r="E90" s="16">
        <f>19453.48+42208.39</f>
        <v>61661.869999999995</v>
      </c>
      <c r="F90" s="72" t="s">
        <v>9</v>
      </c>
      <c r="G90" s="28" t="s">
        <v>46</v>
      </c>
    </row>
    <row r="91" spans="1:7" ht="15.75" thickBot="1" x14ac:dyDescent="0.3">
      <c r="A91" s="71"/>
      <c r="B91" s="73"/>
      <c r="C91" s="71"/>
      <c r="D91" s="73"/>
      <c r="E91" s="18">
        <v>21218.78</v>
      </c>
      <c r="F91" s="73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0">
        <v>92</v>
      </c>
      <c r="B109" s="72" t="s">
        <v>182</v>
      </c>
      <c r="C109" s="70">
        <v>47428597158</v>
      </c>
      <c r="D109" s="72" t="s">
        <v>184</v>
      </c>
      <c r="E109" s="16">
        <v>4110</v>
      </c>
      <c r="F109" s="72" t="s">
        <v>9</v>
      </c>
      <c r="G109" s="28" t="s">
        <v>21</v>
      </c>
    </row>
    <row r="110" spans="1:7" ht="15.75" thickBot="1" x14ac:dyDescent="0.3">
      <c r="A110" s="71"/>
      <c r="B110" s="73"/>
      <c r="C110" s="71"/>
      <c r="D110" s="73"/>
      <c r="E110" s="18">
        <f>406.11</f>
        <v>406.11</v>
      </c>
      <c r="F110" s="73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0">
        <v>103</v>
      </c>
      <c r="B121" s="72" t="s">
        <v>503</v>
      </c>
      <c r="C121" s="70">
        <v>27712717103</v>
      </c>
      <c r="D121" s="72" t="s">
        <v>504</v>
      </c>
      <c r="E121" s="16">
        <v>30000</v>
      </c>
      <c r="F121" s="72" t="s">
        <v>9</v>
      </c>
      <c r="G121" s="28" t="s">
        <v>116</v>
      </c>
    </row>
    <row r="122" spans="1:7" ht="15.75" thickBot="1" x14ac:dyDescent="0.3">
      <c r="A122" s="71"/>
      <c r="B122" s="73"/>
      <c r="C122" s="71"/>
      <c r="D122" s="73"/>
      <c r="E122" s="18">
        <v>5855.63</v>
      </c>
      <c r="F122" s="73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0">
        <v>110</v>
      </c>
      <c r="B129" s="72" t="s">
        <v>213</v>
      </c>
      <c r="C129" s="70">
        <v>65952859647</v>
      </c>
      <c r="D129" s="72" t="s">
        <v>214</v>
      </c>
      <c r="E129" s="16">
        <v>9727.5</v>
      </c>
      <c r="F129" s="72" t="s">
        <v>9</v>
      </c>
      <c r="G129" s="28" t="s">
        <v>901</v>
      </c>
    </row>
    <row r="130" spans="1:7" ht="15.75" thickBot="1" x14ac:dyDescent="0.3">
      <c r="A130" s="71"/>
      <c r="B130" s="73"/>
      <c r="C130" s="71"/>
      <c r="D130" s="73"/>
      <c r="E130" s="66">
        <v>33363.75</v>
      </c>
      <c r="F130" s="73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0">
        <v>182</v>
      </c>
      <c r="B202" s="72" t="s">
        <v>269</v>
      </c>
      <c r="C202" s="70">
        <v>48249084626</v>
      </c>
      <c r="D202" s="72" t="s">
        <v>270</v>
      </c>
      <c r="E202" s="16">
        <f>215.88+690.08+1508.27</f>
        <v>2414.23</v>
      </c>
      <c r="F202" s="72" t="s">
        <v>9</v>
      </c>
      <c r="G202" s="28" t="s">
        <v>21</v>
      </c>
    </row>
    <row r="203" spans="1:7" ht="15.75" thickBot="1" x14ac:dyDescent="0.3">
      <c r="A203" s="71"/>
      <c r="B203" s="73"/>
      <c r="C203" s="71"/>
      <c r="D203" s="73"/>
      <c r="E203" s="18">
        <f>878.31+3957.66+422.79</f>
        <v>5258.7599999999993</v>
      </c>
      <c r="F203" s="73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49:A50"/>
    <mergeCell ref="B49:B50"/>
    <mergeCell ref="C49:C50"/>
    <mergeCell ref="D49:D50"/>
    <mergeCell ref="F49:F50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90:A91"/>
    <mergeCell ref="B90:B91"/>
    <mergeCell ref="C90:C91"/>
    <mergeCell ref="D90:D91"/>
    <mergeCell ref="F90:F91"/>
    <mergeCell ref="A71:A72"/>
    <mergeCell ref="B71:B72"/>
    <mergeCell ref="C71:C72"/>
    <mergeCell ref="D71:D72"/>
    <mergeCell ref="F71:F72"/>
    <mergeCell ref="A121:A122"/>
    <mergeCell ref="B121:B122"/>
    <mergeCell ref="C121:C122"/>
    <mergeCell ref="D121:D122"/>
    <mergeCell ref="F121:F122"/>
    <mergeCell ref="A109:A110"/>
    <mergeCell ref="B109:B110"/>
    <mergeCell ref="C109:C110"/>
    <mergeCell ref="D109:D110"/>
    <mergeCell ref="F109:F110"/>
    <mergeCell ref="A202:A203"/>
    <mergeCell ref="B202:B203"/>
    <mergeCell ref="C202:C203"/>
    <mergeCell ref="D202:D203"/>
    <mergeCell ref="F202:F203"/>
    <mergeCell ref="A129:A130"/>
    <mergeCell ref="B129:B130"/>
    <mergeCell ref="C129:C130"/>
    <mergeCell ref="D129:D130"/>
    <mergeCell ref="F129:F1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abSelected="1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1360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0">
        <v>20</v>
      </c>
      <c r="B30" s="72" t="s">
        <v>393</v>
      </c>
      <c r="C30" s="70">
        <v>66253945791</v>
      </c>
      <c r="D30" s="72" t="s">
        <v>50</v>
      </c>
      <c r="E30" s="16">
        <v>215352.56</v>
      </c>
      <c r="F30" s="72" t="s">
        <v>9</v>
      </c>
      <c r="G30" s="28" t="s">
        <v>41</v>
      </c>
    </row>
    <row r="31" spans="1:7" ht="15.75" thickBot="1" x14ac:dyDescent="0.3">
      <c r="A31" s="71"/>
      <c r="B31" s="73"/>
      <c r="C31" s="71"/>
      <c r="D31" s="73"/>
      <c r="E31" s="66">
        <v>9940.2999999999993</v>
      </c>
      <c r="F31" s="73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0">
        <v>25</v>
      </c>
      <c r="B36" s="72" t="s">
        <v>55</v>
      </c>
      <c r="C36" s="70">
        <v>11471889269</v>
      </c>
      <c r="D36" s="72" t="s">
        <v>56</v>
      </c>
      <c r="E36" s="16">
        <f>6333.16+5799.22</f>
        <v>12132.380000000001</v>
      </c>
      <c r="F36" s="72" t="s">
        <v>9</v>
      </c>
      <c r="G36" s="28" t="s">
        <v>41</v>
      </c>
    </row>
    <row r="37" spans="1:7" ht="15.75" thickBot="1" x14ac:dyDescent="0.3">
      <c r="A37" s="80"/>
      <c r="B37" s="81"/>
      <c r="C37" s="80"/>
      <c r="D37" s="81"/>
      <c r="E37" s="15">
        <f>28847.87+30693.5</f>
        <v>59541.369999999995</v>
      </c>
      <c r="F37" s="81"/>
      <c r="G37" s="26" t="s">
        <v>21</v>
      </c>
    </row>
    <row r="38" spans="1:7" x14ac:dyDescent="0.25">
      <c r="A38" s="70">
        <v>26</v>
      </c>
      <c r="B38" s="72" t="s">
        <v>57</v>
      </c>
      <c r="C38" s="70">
        <v>27759560625</v>
      </c>
      <c r="D38" s="72" t="s">
        <v>59</v>
      </c>
      <c r="E38" s="16">
        <v>5696.74</v>
      </c>
      <c r="F38" s="72" t="s">
        <v>9</v>
      </c>
      <c r="G38" s="28" t="s">
        <v>58</v>
      </c>
    </row>
    <row r="39" spans="1:7" ht="15.75" thickBot="1" x14ac:dyDescent="0.3">
      <c r="A39" s="71"/>
      <c r="B39" s="73"/>
      <c r="C39" s="71"/>
      <c r="D39" s="73"/>
      <c r="E39" s="66">
        <v>758.21</v>
      </c>
      <c r="F39" s="73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0">
        <v>35</v>
      </c>
      <c r="B48" s="72" t="s">
        <v>85</v>
      </c>
      <c r="C48" s="70">
        <v>76173743169</v>
      </c>
      <c r="D48" s="72" t="s">
        <v>83</v>
      </c>
      <c r="E48" s="16">
        <v>765.55</v>
      </c>
      <c r="F48" s="72" t="s">
        <v>9</v>
      </c>
      <c r="G48" s="28" t="s">
        <v>80</v>
      </c>
    </row>
    <row r="49" spans="1:7" ht="15.75" thickBot="1" x14ac:dyDescent="0.3">
      <c r="A49" s="71"/>
      <c r="B49" s="73"/>
      <c r="C49" s="71"/>
      <c r="D49" s="73"/>
      <c r="E49" s="18">
        <v>53.18</v>
      </c>
      <c r="F49" s="73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0">
        <v>37</v>
      </c>
      <c r="B51" s="72" t="s">
        <v>91</v>
      </c>
      <c r="C51" s="70">
        <v>34976993601</v>
      </c>
      <c r="D51" s="72" t="s">
        <v>92</v>
      </c>
      <c r="E51" s="16">
        <f>268.48+122.5</f>
        <v>390.98</v>
      </c>
      <c r="F51" s="72" t="s">
        <v>9</v>
      </c>
      <c r="G51" s="28" t="s">
        <v>90</v>
      </c>
    </row>
    <row r="52" spans="1:7" ht="15.75" thickBot="1" x14ac:dyDescent="0.3">
      <c r="A52" s="71"/>
      <c r="B52" s="73"/>
      <c r="C52" s="71"/>
      <c r="D52" s="73"/>
      <c r="E52" s="18">
        <f>394.95+212.1+122.5</f>
        <v>729.55</v>
      </c>
      <c r="F52" s="73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0">
        <v>79</v>
      </c>
      <c r="B94" s="72" t="s">
        <v>1373</v>
      </c>
      <c r="C94" s="70">
        <v>80653493587</v>
      </c>
      <c r="D94" s="72" t="s">
        <v>1374</v>
      </c>
      <c r="E94" s="16">
        <v>1155</v>
      </c>
      <c r="F94" s="72" t="s">
        <v>9</v>
      </c>
      <c r="G94" s="28" t="s">
        <v>21</v>
      </c>
    </row>
    <row r="95" spans="1:7" ht="15.75" thickBot="1" x14ac:dyDescent="0.3">
      <c r="A95" s="71"/>
      <c r="B95" s="73"/>
      <c r="C95" s="71"/>
      <c r="D95" s="73"/>
      <c r="E95" s="18">
        <v>443.52</v>
      </c>
      <c r="F95" s="73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0">
        <v>170</v>
      </c>
      <c r="B186" s="72" t="s">
        <v>182</v>
      </c>
      <c r="C186" s="70">
        <v>47428597158</v>
      </c>
      <c r="D186" s="72" t="s">
        <v>184</v>
      </c>
      <c r="E186" s="16">
        <v>817.51</v>
      </c>
      <c r="F186" s="72" t="s">
        <v>9</v>
      </c>
      <c r="G186" s="28" t="s">
        <v>1224</v>
      </c>
    </row>
    <row r="187" spans="1:7" ht="15.75" thickBot="1" x14ac:dyDescent="0.3">
      <c r="A187" s="71"/>
      <c r="B187" s="73"/>
      <c r="C187" s="71"/>
      <c r="D187" s="73"/>
      <c r="E187" s="18">
        <v>3406.19</v>
      </c>
      <c r="F187" s="73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0">
        <v>195</v>
      </c>
      <c r="B212" s="72" t="s">
        <v>269</v>
      </c>
      <c r="C212" s="70">
        <v>48249084626</v>
      </c>
      <c r="D212" s="72" t="s">
        <v>270</v>
      </c>
      <c r="E212" s="16">
        <f>49.8+438.41+1177.98+504.73</f>
        <v>2170.92</v>
      </c>
      <c r="F212" s="72" t="s">
        <v>9</v>
      </c>
      <c r="G212" s="28" t="s">
        <v>21</v>
      </c>
    </row>
    <row r="213" spans="1:7" ht="15.75" thickBot="1" x14ac:dyDescent="0.3">
      <c r="A213" s="71"/>
      <c r="B213" s="73"/>
      <c r="C213" s="71"/>
      <c r="D213" s="73"/>
      <c r="E213" s="18">
        <f>3262.72+617.33</f>
        <v>3880.0499999999997</v>
      </c>
      <c r="F213" s="73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0">
        <v>236</v>
      </c>
      <c r="B254" s="72" t="s">
        <v>43</v>
      </c>
      <c r="C254" s="70">
        <v>39901919995</v>
      </c>
      <c r="D254" s="72" t="s">
        <v>51</v>
      </c>
      <c r="E254" s="67">
        <v>20000</v>
      </c>
      <c r="F254" s="72" t="s">
        <v>9</v>
      </c>
      <c r="G254" s="28" t="s">
        <v>46</v>
      </c>
    </row>
    <row r="255" spans="1:7" x14ac:dyDescent="0.25">
      <c r="A255" s="80"/>
      <c r="B255" s="81"/>
      <c r="C255" s="80"/>
      <c r="D255" s="81"/>
      <c r="E255" s="8">
        <v>6466.25</v>
      </c>
      <c r="F255" s="81"/>
      <c r="G255" s="37" t="s">
        <v>195</v>
      </c>
    </row>
    <row r="256" spans="1:7" ht="15.75" thickBot="1" x14ac:dyDescent="0.3">
      <c r="A256" s="71"/>
      <c r="B256" s="73"/>
      <c r="C256" s="71"/>
      <c r="D256" s="73"/>
      <c r="E256" s="18">
        <v>4370.04</v>
      </c>
      <c r="F256" s="73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212:A213"/>
    <mergeCell ref="B212:B213"/>
    <mergeCell ref="C212:C213"/>
    <mergeCell ref="D212:D213"/>
    <mergeCell ref="F212:F213"/>
    <mergeCell ref="A254:A256"/>
    <mergeCell ref="B254:B256"/>
    <mergeCell ref="C254:C256"/>
    <mergeCell ref="D254:D256"/>
    <mergeCell ref="F254:F256"/>
    <mergeCell ref="A94:A95"/>
    <mergeCell ref="B94:B95"/>
    <mergeCell ref="C94:C95"/>
    <mergeCell ref="D94:D95"/>
    <mergeCell ref="F94:F95"/>
    <mergeCell ref="A186:A187"/>
    <mergeCell ref="B186:B187"/>
    <mergeCell ref="C186:C187"/>
    <mergeCell ref="D186:D187"/>
    <mergeCell ref="F186:F187"/>
    <mergeCell ref="A48:A49"/>
    <mergeCell ref="B48:B49"/>
    <mergeCell ref="C48:C49"/>
    <mergeCell ref="D48:D49"/>
    <mergeCell ref="F48:F49"/>
    <mergeCell ref="A51:A52"/>
    <mergeCell ref="B51:B52"/>
    <mergeCell ref="C51:C52"/>
    <mergeCell ref="D51:D52"/>
    <mergeCell ref="F51:F52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012025</vt:lpstr>
      <vt:lpstr>022025</vt:lpstr>
      <vt:lpstr>032025</vt:lpstr>
      <vt:lpstr>042025</vt:lpstr>
      <vt:lpstr>052025</vt:lpstr>
      <vt:lpstr>062025</vt:lpstr>
      <vt:lpstr>072025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2025-08-01T06:08:22Z</dcterms:modified>
</cp:coreProperties>
</file>